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0" i="1" l="1"/>
  <c r="B67" i="1"/>
  <c r="B63" i="1"/>
  <c r="B69" i="1"/>
  <c r="B51" i="1"/>
  <c r="B50" i="1"/>
  <c r="B49" i="1"/>
  <c r="B13" i="1"/>
  <c r="B39" i="1" l="1"/>
  <c r="B40" i="1" s="1"/>
  <c r="B17" i="1"/>
  <c r="B27" i="1"/>
  <c r="B32" i="1" l="1"/>
  <c r="B42" i="1" s="1"/>
  <c r="B43" i="1"/>
</calcChain>
</file>

<file path=xl/sharedStrings.xml><?xml version="1.0" encoding="utf-8"?>
<sst xmlns="http://schemas.openxmlformats.org/spreadsheetml/2006/main" count="91" uniqueCount="74">
  <si>
    <t>Number of members</t>
  </si>
  <si>
    <t>Expected hospitalizations</t>
  </si>
  <si>
    <t>All-in cost of a hospitalization</t>
  </si>
  <si>
    <t>Cost of program, PMPM, fees only</t>
  </si>
  <si>
    <t>Comments</t>
  </si>
  <si>
    <t>Change to reflect your own number of covered lives</t>
  </si>
  <si>
    <t>participating</t>
  </si>
  <si>
    <t>hour</t>
  </si>
  <si>
    <t>per hour</t>
  </si>
  <si>
    <t>participating @</t>
  </si>
  <si>
    <t>what we would charge for a full evaluation.  (Procurements are much more.)</t>
  </si>
  <si>
    <t>Consulting fees related to program</t>
  </si>
  <si>
    <t>Employee time ($/employee) related to the program</t>
  </si>
  <si>
    <t>number of wellness-sensitive medical events/1000:</t>
  </si>
  <si>
    <t>percent reduction you achieved last year:</t>
  </si>
  <si>
    <t>Total avoided hospitalizations</t>
  </si>
  <si>
    <t>Net Gain (Loss) before taking "tangential" costs into account</t>
  </si>
  <si>
    <t>© 2015 Al Lewis and Vik Khanna</t>
  </si>
  <si>
    <t>add any lump sum you see fit based on the list on Page 10</t>
  </si>
  <si>
    <t>-to-1</t>
  </si>
  <si>
    <t>ROI (anything below 1-to-1 indicates a loss)</t>
  </si>
  <si>
    <t>Source</t>
  </si>
  <si>
    <t>p 15</t>
  </si>
  <si>
    <t xml:space="preserve">http://populationhealthalliance.org/publications/program-measurement-evaluation-guide-core-metrics-for-employee-health-management.html </t>
  </si>
  <si>
    <t>This number omits the other costs listed on Page 10</t>
  </si>
  <si>
    <t>p 10</t>
  </si>
  <si>
    <t>calculated but also listed on pge 15</t>
  </si>
  <si>
    <t xml:space="preserve">http://populationhealthalliance.org/publications/program-measurement-evaluation-guide-core-metrics-for-employee-health-management.html  </t>
  </si>
  <si>
    <t>@</t>
  </si>
  <si>
    <t xml:space="preserve">Unnecessary checkups related to the program </t>
  </si>
  <si>
    <t>Literature unanimous that checkups for healthy adults yield no benefit</t>
  </si>
  <si>
    <t>Costs not listed in HERO Report that take place anyway</t>
  </si>
  <si>
    <t>This should be $0 if you make employees do this on their own time</t>
  </si>
  <si>
    <t>This should be $0 if you don't believe the literature</t>
  </si>
  <si>
    <t>Cost of program including only vendor fees</t>
  </si>
  <si>
    <t>WELLNESS PROGRAM COSTS</t>
  </si>
  <si>
    <t>WELLNESS PROGRAM SAVINGS</t>
  </si>
  <si>
    <t xml:space="preserve">http://jama.jamanetwork.com/article.aspx?articleid=1697948 </t>
  </si>
  <si>
    <t xml:space="preserve">https://dismgmt.wordpress.com/?p=1669&amp;preview=true </t>
  </si>
  <si>
    <t>This is the number (excluding respiratory) from US Government data.  You can enter your own using the same ICD9s or a different set</t>
  </si>
  <si>
    <t>"Indirect" and "tangential" costs other than employee time</t>
  </si>
  <si>
    <t>Do your own calculation of reduction.  Remember it must be net of secular reduction in cardiac events of roughly 3% a year</t>
  </si>
  <si>
    <t>Your own calculation of your own data:</t>
  </si>
  <si>
    <t xml:space="preserve">Best-case gross monthly savings including respiratory, including disease management along with wellness, but excluding secular decline in cardiac events </t>
  </si>
  <si>
    <t>p 23</t>
  </si>
  <si>
    <t xml:space="preserve">and excluding fees for disease management </t>
  </si>
  <si>
    <t>PMPM</t>
  </si>
  <si>
    <t>Total Gross Program Savings</t>
  </si>
  <si>
    <t>Alternative calculation of savings using HERO Report</t>
  </si>
  <si>
    <t>Total Program Costs(before incentives)</t>
  </si>
  <si>
    <t>I  WELLNESS</t>
  </si>
  <si>
    <t>II QUIZZIFY</t>
  </si>
  <si>
    <t>This will vary by size of company</t>
  </si>
  <si>
    <t>Indirect and tangential costs</t>
  </si>
  <si>
    <t>No extra doctor visits.  No consulting fees needed.  (You will be given a template to complete.)</t>
  </si>
  <si>
    <t>Direct costs PMPM</t>
  </si>
  <si>
    <t>Guaranteed savings PMPM</t>
  </si>
  <si>
    <t>Startup fee</t>
  </si>
  <si>
    <t>Morale and reputation impact guaranteed to be positive</t>
  </si>
  <si>
    <t>If you don't achieve this minimum level of savings, the difference is contractually refunded</t>
  </si>
  <si>
    <t>This will be a positive figure if you prefer a shorter contract with lower fees</t>
  </si>
  <si>
    <t>Net Gain (Loss) AFTER taking "tangential" costs into account</t>
  </si>
  <si>
    <t>Total Program Costs (before incentives)</t>
  </si>
  <si>
    <t>Reasonable --change if you like</t>
  </si>
  <si>
    <t>Yellow boxes may be customized</t>
  </si>
  <si>
    <t>Costs listed by HERO on page 15 (can be customized by you for your population):</t>
  </si>
  <si>
    <t>Costs not listed on page 15 that are listed on page 10</t>
  </si>
  <si>
    <t>Otherwise use the yellow boxes</t>
  </si>
  <si>
    <t>Costs not listed on either page 10 or page 15, but are referred to in the body of the HERO report as being necessary</t>
  </si>
  <si>
    <t>apiece, with</t>
  </si>
  <si>
    <t xml:space="preserve">www.quizzify.com </t>
  </si>
  <si>
    <t>Quizzify has much different economics because it accomplishes much more at a lower cost, and is guaranteed</t>
  </si>
  <si>
    <t>None.  No space requirements, employees can use the tool on their own time (since they are getting "paid" in incentives by answering questions)</t>
  </si>
  <si>
    <t>Wellness vs. Quizzify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</si>
</sst>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8" formatCode="&quot;$&quot;#,##0.00_);[Red]\(&quot;$&quot;#,##0.00\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6" fontId="0" fillId="0" borderId="0" xfId="0" applyNumberFormat="1"/>
    <xf numFmtId="8" fontId="0" fillId="2" borderId="0" xfId="0" applyNumberFormat="1" applyFill="1"/>
    <xf numFmtId="0" fontId="0" fillId="2" borderId="0" xfId="0" applyFill="1"/>
    <xf numFmtId="6" fontId="0" fillId="2" borderId="0" xfId="0" applyNumberFormat="1" applyFill="1"/>
    <xf numFmtId="9" fontId="0" fillId="2" borderId="0" xfId="0" applyNumberFormat="1" applyFill="1"/>
    <xf numFmtId="6" fontId="1" fillId="0" borderId="0" xfId="0" applyNumberFormat="1" applyFont="1"/>
    <xf numFmtId="0" fontId="1" fillId="0" borderId="0" xfId="0" applyFont="1"/>
    <xf numFmtId="0" fontId="2" fillId="0" borderId="0" xfId="1"/>
    <xf numFmtId="8" fontId="0" fillId="0" borderId="0" xfId="0" applyNumberFormat="1" applyFill="1"/>
    <xf numFmtId="0" fontId="3" fillId="0" borderId="0" xfId="0" applyFont="1"/>
    <xf numFmtId="0" fontId="0" fillId="0" borderId="0" xfId="0" applyFont="1"/>
    <xf numFmtId="0" fontId="0" fillId="0" borderId="0" xfId="0" quotePrefix="1" applyAlignment="1">
      <alignment horizontal="right"/>
    </xf>
    <xf numFmtId="0" fontId="4" fillId="0" borderId="0" xfId="0" applyFont="1"/>
    <xf numFmtId="6" fontId="0" fillId="0" borderId="0" xfId="0" applyNumberFormat="1" applyFill="1"/>
    <xf numFmtId="6" fontId="5" fillId="0" borderId="0" xfId="0" applyNumberFormat="1" applyFont="1"/>
    <xf numFmtId="0" fontId="5" fillId="0" borderId="0" xfId="0" applyFont="1"/>
    <xf numFmtId="0" fontId="5" fillId="0" borderId="0" xfId="0" quotePrefix="1" applyFont="1"/>
    <xf numFmtId="0" fontId="6" fillId="0" borderId="0" xfId="0" applyFont="1"/>
    <xf numFmtId="8" fontId="0" fillId="0" borderId="0" xfId="0" applyNumberFormat="1"/>
    <xf numFmtId="2" fontId="5" fillId="0" borderId="0" xfId="0" applyNumberFormat="1" applyFont="1"/>
    <xf numFmtId="0" fontId="7" fillId="0" borderId="0" xfId="0" applyFont="1"/>
    <xf numFmtId="0" fontId="1" fillId="2" borderId="0" xfId="0" applyFont="1" applyFill="1"/>
    <xf numFmtId="0" fontId="8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ismgmt.wordpress.com/?p=1669&amp;preview=true" TargetMode="External"/><Relationship Id="rId3" Type="http://schemas.openxmlformats.org/officeDocument/2006/relationships/hyperlink" Target="http://populationhealthalliance.org/publications/program-measurement-evaluation-guide-core-metrics-for-employee-health-management.html" TargetMode="External"/><Relationship Id="rId7" Type="http://schemas.openxmlformats.org/officeDocument/2006/relationships/hyperlink" Target="http://jama.jamanetwork.com/article.aspx?articleid=1697948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populationhealthalliance.org/publications/program-measurement-evaluation-guide-core-metrics-for-employee-health-management.html" TargetMode="External"/><Relationship Id="rId1" Type="http://schemas.openxmlformats.org/officeDocument/2006/relationships/hyperlink" Target="http://populationhealthalliance.org/publications/program-measurement-evaluation-guide-core-metrics-for-employee-health-management.html" TargetMode="External"/><Relationship Id="rId6" Type="http://schemas.openxmlformats.org/officeDocument/2006/relationships/hyperlink" Target="http://populationhealthalliance.org/publications/program-measurement-evaluation-guide-core-metrics-for-employee-health-management.html" TargetMode="External"/><Relationship Id="rId11" Type="http://schemas.openxmlformats.org/officeDocument/2006/relationships/hyperlink" Target="http://www.quizzify.com/" TargetMode="External"/><Relationship Id="rId5" Type="http://schemas.openxmlformats.org/officeDocument/2006/relationships/hyperlink" Target="http://populationhealthalliance.org/publications/program-measurement-evaluation-guide-core-metrics-for-employee-health-management.html" TargetMode="External"/><Relationship Id="rId10" Type="http://schemas.openxmlformats.org/officeDocument/2006/relationships/hyperlink" Target="http://www.quizzify.com/" TargetMode="External"/><Relationship Id="rId4" Type="http://schemas.openxmlformats.org/officeDocument/2006/relationships/hyperlink" Target="http://populationhealthalliance.org/publications/program-measurement-evaluation-guide-core-metrics-for-employee-health-management.html" TargetMode="External"/><Relationship Id="rId9" Type="http://schemas.openxmlformats.org/officeDocument/2006/relationships/hyperlink" Target="http://populationhealthalliance.org/publications/program-measurement-evaluation-guide-core-metrics-for-employee-health-management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0"/>
  <sheetViews>
    <sheetView tabSelected="1" zoomScale="115" zoomScaleNormal="115" workbookViewId="0">
      <selection activeCell="H6" sqref="H6"/>
    </sheetView>
  </sheetViews>
  <sheetFormatPr defaultRowHeight="14.4" x14ac:dyDescent="0.3"/>
  <cols>
    <col min="2" max="2" width="14" bestFit="1" customWidth="1"/>
    <col min="4" max="4" width="11.88671875" bestFit="1" customWidth="1"/>
  </cols>
  <sheetData>
    <row r="1" spans="1:19" x14ac:dyDescent="0.3">
      <c r="A1" s="23" t="s">
        <v>73</v>
      </c>
      <c r="K1" t="s">
        <v>17</v>
      </c>
    </row>
    <row r="2" spans="1:19" ht="15" x14ac:dyDescent="0.25">
      <c r="B2" s="22" t="s">
        <v>64</v>
      </c>
      <c r="C2" s="3"/>
      <c r="D2" s="3"/>
    </row>
    <row r="3" spans="1:19" ht="15" x14ac:dyDescent="0.25">
      <c r="B3" s="7"/>
    </row>
    <row r="4" spans="1:19" ht="18.75" x14ac:dyDescent="0.3">
      <c r="A4" s="21" t="s">
        <v>50</v>
      </c>
      <c r="B4" s="7"/>
    </row>
    <row r="6" spans="1:19" ht="15" x14ac:dyDescent="0.25">
      <c r="A6" s="7" t="s">
        <v>35</v>
      </c>
      <c r="B6" s="7"/>
    </row>
    <row r="7" spans="1:19" ht="15" x14ac:dyDescent="0.25">
      <c r="A7" s="7"/>
      <c r="B7" s="7"/>
      <c r="K7" s="13" t="s">
        <v>4</v>
      </c>
      <c r="R7" s="13" t="s">
        <v>21</v>
      </c>
    </row>
    <row r="8" spans="1:19" ht="15" x14ac:dyDescent="0.25">
      <c r="A8" s="13" t="s">
        <v>65</v>
      </c>
    </row>
    <row r="9" spans="1:19" ht="15" x14ac:dyDescent="0.25">
      <c r="B9" s="3">
        <v>1000</v>
      </c>
      <c r="C9" t="s">
        <v>0</v>
      </c>
      <c r="K9" t="s">
        <v>5</v>
      </c>
      <c r="R9" t="s">
        <v>22</v>
      </c>
      <c r="S9" s="8" t="s">
        <v>23</v>
      </c>
    </row>
    <row r="10" spans="1:19" ht="15" x14ac:dyDescent="0.25">
      <c r="B10" s="3">
        <v>45</v>
      </c>
      <c r="C10" t="s">
        <v>1</v>
      </c>
      <c r="K10" t="s">
        <v>63</v>
      </c>
      <c r="R10" t="s">
        <v>22</v>
      </c>
      <c r="S10" s="8" t="s">
        <v>23</v>
      </c>
    </row>
    <row r="11" spans="1:19" ht="15" x14ac:dyDescent="0.25">
      <c r="B11" s="4">
        <v>25000</v>
      </c>
      <c r="C11" t="s">
        <v>2</v>
      </c>
      <c r="K11" t="s">
        <v>63</v>
      </c>
      <c r="R11" t="s">
        <v>22</v>
      </c>
      <c r="S11" s="8" t="s">
        <v>23</v>
      </c>
    </row>
    <row r="12" spans="1:19" ht="15" x14ac:dyDescent="0.25">
      <c r="B12" s="2">
        <v>1.5</v>
      </c>
      <c r="C12" t="s">
        <v>3</v>
      </c>
      <c r="K12" t="s">
        <v>24</v>
      </c>
      <c r="R12" t="s">
        <v>22</v>
      </c>
      <c r="S12" s="8" t="s">
        <v>23</v>
      </c>
    </row>
    <row r="13" spans="1:19" ht="15" x14ac:dyDescent="0.25">
      <c r="A13" s="7"/>
      <c r="B13" s="6">
        <f>B9*B12*12</f>
        <v>18000</v>
      </c>
      <c r="C13" s="7" t="s">
        <v>34</v>
      </c>
      <c r="D13" s="10"/>
      <c r="E13" s="10"/>
      <c r="F13" s="10"/>
      <c r="G13" s="10"/>
      <c r="H13" s="10"/>
      <c r="I13" s="10"/>
      <c r="J13" s="10"/>
      <c r="K13" s="11" t="s">
        <v>26</v>
      </c>
      <c r="S13" s="8"/>
    </row>
    <row r="14" spans="1:19" ht="15" x14ac:dyDescent="0.25">
      <c r="B14" s="1"/>
      <c r="S14" s="8"/>
    </row>
    <row r="15" spans="1:19" ht="15" x14ac:dyDescent="0.25">
      <c r="A15" s="13" t="s">
        <v>66</v>
      </c>
      <c r="B15" s="9"/>
      <c r="R15" t="s">
        <v>25</v>
      </c>
      <c r="S15" s="8" t="s">
        <v>23</v>
      </c>
    </row>
    <row r="16" spans="1:19" ht="15" x14ac:dyDescent="0.25">
      <c r="A16" s="13"/>
      <c r="B16" s="9"/>
      <c r="S16" s="8"/>
    </row>
    <row r="17" spans="1:19" ht="15" x14ac:dyDescent="0.25">
      <c r="A17" s="13"/>
      <c r="B17" s="1">
        <f>C18*E18*H18*B9</f>
        <v>10000</v>
      </c>
      <c r="C17" s="1" t="s">
        <v>12</v>
      </c>
      <c r="K17" t="s">
        <v>32</v>
      </c>
      <c r="S17" s="8"/>
    </row>
    <row r="18" spans="1:19" ht="15" x14ac:dyDescent="0.25">
      <c r="C18" s="3">
        <v>1</v>
      </c>
      <c r="D18" t="s">
        <v>7</v>
      </c>
      <c r="E18" s="5">
        <v>0.5</v>
      </c>
      <c r="F18" t="s">
        <v>9</v>
      </c>
      <c r="H18" s="4">
        <v>20</v>
      </c>
      <c r="I18" t="s">
        <v>8</v>
      </c>
      <c r="K18" t="s">
        <v>67</v>
      </c>
      <c r="S18" s="8"/>
    </row>
    <row r="19" spans="1:19" ht="15" x14ac:dyDescent="0.25">
      <c r="B19" s="4">
        <v>0</v>
      </c>
      <c r="C19" t="s">
        <v>40</v>
      </c>
      <c r="K19" t="s">
        <v>18</v>
      </c>
      <c r="R19" t="s">
        <v>25</v>
      </c>
      <c r="S19" s="8" t="s">
        <v>27</v>
      </c>
    </row>
    <row r="21" spans="1:19" x14ac:dyDescent="0.3">
      <c r="A21" s="13" t="s">
        <v>68</v>
      </c>
    </row>
    <row r="22" spans="1:19" x14ac:dyDescent="0.3">
      <c r="A22" s="13"/>
    </row>
    <row r="23" spans="1:19" x14ac:dyDescent="0.3">
      <c r="B23" s="4">
        <v>15000</v>
      </c>
      <c r="C23" t="s">
        <v>11</v>
      </c>
      <c r="K23" t="s">
        <v>10</v>
      </c>
    </row>
    <row r="24" spans="1:19" x14ac:dyDescent="0.3">
      <c r="B24" s="14"/>
    </row>
    <row r="25" spans="1:19" x14ac:dyDescent="0.3">
      <c r="A25" s="13" t="s">
        <v>31</v>
      </c>
      <c r="B25" s="14"/>
    </row>
    <row r="26" spans="1:19" x14ac:dyDescent="0.3">
      <c r="A26" s="13"/>
      <c r="B26" s="14"/>
    </row>
    <row r="27" spans="1:19" x14ac:dyDescent="0.3">
      <c r="B27" s="1">
        <f>C28*E28*B9</f>
        <v>75000</v>
      </c>
      <c r="C27" s="1" t="s">
        <v>29</v>
      </c>
      <c r="K27" t="s">
        <v>30</v>
      </c>
      <c r="S27" s="8" t="s">
        <v>37</v>
      </c>
    </row>
    <row r="28" spans="1:19" x14ac:dyDescent="0.3">
      <c r="B28" s="12" t="s">
        <v>28</v>
      </c>
      <c r="C28" s="4">
        <v>150</v>
      </c>
      <c r="D28" t="s">
        <v>69</v>
      </c>
      <c r="E28" s="5">
        <v>0.5</v>
      </c>
      <c r="F28" t="s">
        <v>6</v>
      </c>
      <c r="K28" t="s">
        <v>33</v>
      </c>
    </row>
    <row r="32" spans="1:19" ht="18" x14ac:dyDescent="0.35">
      <c r="B32" s="15">
        <f>B13+B23+B27+B17</f>
        <v>118000</v>
      </c>
      <c r="C32" s="16" t="s">
        <v>49</v>
      </c>
      <c r="D32" s="16"/>
    </row>
    <row r="34" spans="1:19" x14ac:dyDescent="0.3">
      <c r="A34" s="7" t="s">
        <v>36</v>
      </c>
    </row>
    <row r="36" spans="1:19" x14ac:dyDescent="0.3">
      <c r="A36" s="10" t="s">
        <v>42</v>
      </c>
    </row>
    <row r="37" spans="1:19" x14ac:dyDescent="0.3">
      <c r="C37" t="s">
        <v>13</v>
      </c>
      <c r="H37" s="3">
        <v>2.6</v>
      </c>
      <c r="K37" t="s">
        <v>39</v>
      </c>
    </row>
    <row r="38" spans="1:19" x14ac:dyDescent="0.3">
      <c r="C38" t="s">
        <v>14</v>
      </c>
      <c r="H38" s="5">
        <v>0.1</v>
      </c>
      <c r="K38" t="s">
        <v>41</v>
      </c>
      <c r="S38" s="8" t="s">
        <v>38</v>
      </c>
    </row>
    <row r="39" spans="1:19" x14ac:dyDescent="0.3">
      <c r="B39">
        <f>(B9*H37*H38)/1000</f>
        <v>0.26</v>
      </c>
      <c r="C39" t="s">
        <v>15</v>
      </c>
    </row>
    <row r="40" spans="1:19" ht="18" x14ac:dyDescent="0.35">
      <c r="B40" s="15">
        <f>B11*B39</f>
        <v>6500</v>
      </c>
      <c r="C40" s="16" t="s">
        <v>47</v>
      </c>
      <c r="D40" s="16"/>
      <c r="E40" s="7"/>
    </row>
    <row r="42" spans="1:19" x14ac:dyDescent="0.3">
      <c r="B42" s="1">
        <f>B40-B32</f>
        <v>-111500</v>
      </c>
      <c r="C42" s="7" t="s">
        <v>16</v>
      </c>
    </row>
    <row r="43" spans="1:19" ht="18" x14ac:dyDescent="0.35">
      <c r="B43" s="20">
        <f>B40/B32</f>
        <v>5.5084745762711863E-2</v>
      </c>
      <c r="C43" s="17" t="s">
        <v>19</v>
      </c>
      <c r="D43" s="16" t="s">
        <v>20</v>
      </c>
      <c r="E43" s="18"/>
    </row>
    <row r="45" spans="1:19" x14ac:dyDescent="0.3">
      <c r="A45" s="10" t="s">
        <v>48</v>
      </c>
    </row>
    <row r="46" spans="1:19" x14ac:dyDescent="0.3">
      <c r="C46" t="s">
        <v>43</v>
      </c>
      <c r="R46" t="s">
        <v>44</v>
      </c>
      <c r="S46" s="8" t="s">
        <v>27</v>
      </c>
    </row>
    <row r="47" spans="1:19" x14ac:dyDescent="0.3">
      <c r="C47" t="s">
        <v>45</v>
      </c>
    </row>
    <row r="48" spans="1:19" x14ac:dyDescent="0.3">
      <c r="B48" s="19">
        <v>0.99</v>
      </c>
      <c r="C48" t="s">
        <v>46</v>
      </c>
    </row>
    <row r="49" spans="1:11" ht="18" x14ac:dyDescent="0.35">
      <c r="B49" s="15">
        <f>B48*B9*12</f>
        <v>11880</v>
      </c>
      <c r="C49" s="16" t="s">
        <v>47</v>
      </c>
    </row>
    <row r="50" spans="1:11" x14ac:dyDescent="0.3">
      <c r="B50" s="1">
        <f>B49-B32</f>
        <v>-106120</v>
      </c>
      <c r="C50" s="7" t="s">
        <v>16</v>
      </c>
    </row>
    <row r="51" spans="1:11" ht="18" x14ac:dyDescent="0.35">
      <c r="B51" s="20">
        <f>B49/B32</f>
        <v>0.10067796610169491</v>
      </c>
      <c r="C51" s="17" t="s">
        <v>19</v>
      </c>
      <c r="D51" s="16" t="s">
        <v>20</v>
      </c>
    </row>
    <row r="54" spans="1:11" ht="18" x14ac:dyDescent="0.35">
      <c r="A54" s="21" t="s">
        <v>51</v>
      </c>
      <c r="C54" s="8" t="s">
        <v>70</v>
      </c>
    </row>
    <row r="55" spans="1:11" x14ac:dyDescent="0.3">
      <c r="A55" t="s">
        <v>71</v>
      </c>
    </row>
    <row r="57" spans="1:11" x14ac:dyDescent="0.3">
      <c r="B57" s="2">
        <v>1.5</v>
      </c>
      <c r="C57" t="s">
        <v>55</v>
      </c>
      <c r="K57" t="s">
        <v>52</v>
      </c>
    </row>
    <row r="58" spans="1:11" x14ac:dyDescent="0.3">
      <c r="B58" s="2">
        <v>0</v>
      </c>
      <c r="C58" t="s">
        <v>57</v>
      </c>
      <c r="K58" t="s">
        <v>60</v>
      </c>
    </row>
    <row r="59" spans="1:11" x14ac:dyDescent="0.3">
      <c r="B59" s="4">
        <v>0</v>
      </c>
      <c r="C59" t="s">
        <v>53</v>
      </c>
      <c r="K59" t="s">
        <v>72</v>
      </c>
    </row>
    <row r="60" spans="1:11" x14ac:dyDescent="0.3">
      <c r="K60" t="s">
        <v>54</v>
      </c>
    </row>
    <row r="61" spans="1:11" x14ac:dyDescent="0.3">
      <c r="K61" t="s">
        <v>58</v>
      </c>
    </row>
    <row r="63" spans="1:11" ht="18" x14ac:dyDescent="0.35">
      <c r="B63" s="15">
        <f>B57*B9*12+B58</f>
        <v>18000</v>
      </c>
      <c r="C63" s="16" t="s">
        <v>62</v>
      </c>
      <c r="D63" s="16"/>
      <c r="E63" s="16"/>
      <c r="F63" s="16"/>
    </row>
    <row r="65" spans="2:11" x14ac:dyDescent="0.3">
      <c r="B65" s="19">
        <v>3</v>
      </c>
      <c r="C65" t="s">
        <v>56</v>
      </c>
      <c r="K65" t="s">
        <v>59</v>
      </c>
    </row>
    <row r="66" spans="2:11" x14ac:dyDescent="0.3">
      <c r="B66" s="19"/>
    </row>
    <row r="67" spans="2:11" ht="18" x14ac:dyDescent="0.35">
      <c r="B67" s="15">
        <f>B65*B9*12</f>
        <v>36000</v>
      </c>
      <c r="C67" s="16" t="s">
        <v>47</v>
      </c>
      <c r="D67" s="16"/>
    </row>
    <row r="69" spans="2:11" x14ac:dyDescent="0.3">
      <c r="B69" s="6">
        <f>(B65-B57)*B9*12-B58</f>
        <v>18000</v>
      </c>
      <c r="C69" s="7" t="s">
        <v>61</v>
      </c>
    </row>
    <row r="70" spans="2:11" ht="18" x14ac:dyDescent="0.35">
      <c r="B70" s="16">
        <f>B67/B63</f>
        <v>2</v>
      </c>
      <c r="C70" s="17" t="s">
        <v>19</v>
      </c>
      <c r="D70" s="16" t="s">
        <v>20</v>
      </c>
      <c r="E70" s="18"/>
    </row>
  </sheetData>
  <hyperlinks>
    <hyperlink ref="S9" r:id="rId1"/>
    <hyperlink ref="S10" r:id="rId2"/>
    <hyperlink ref="S11" r:id="rId3"/>
    <hyperlink ref="S12" r:id="rId4"/>
    <hyperlink ref="S15" r:id="rId5"/>
    <hyperlink ref="S19" r:id="rId6"/>
    <hyperlink ref="S27" r:id="rId7"/>
    <hyperlink ref="S38" r:id="rId8"/>
    <hyperlink ref="S46" r:id="rId9"/>
    <hyperlink ref="C54" r:id="rId10"/>
    <hyperlink ref="A1" r:id="rId11"/>
  </hyperlinks>
  <pageMargins left="0.7" right="0.7" top="0.75" bottom="0.75" header="0.3" footer="0.3"/>
  <pageSetup orientation="portrait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 Lewis</dc:creator>
  <cp:lastModifiedBy>Vikram Khanna</cp:lastModifiedBy>
  <dcterms:created xsi:type="dcterms:W3CDTF">2015-03-14T17:22:30Z</dcterms:created>
  <dcterms:modified xsi:type="dcterms:W3CDTF">2015-03-24T17:21:13Z</dcterms:modified>
</cp:coreProperties>
</file>